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RelacoesInvestidores\Website de RI\Divulgação de Resultados\Divulgação 2T14\"/>
    </mc:Choice>
  </mc:AlternateContent>
  <bookViews>
    <workbookView xWindow="0" yWindow="0" windowWidth="24000" windowHeight="9735"/>
  </bookViews>
  <sheets>
    <sheet name="DRE" sheetId="3" r:id="rId1"/>
  </sheets>
  <calcPr calcId="152511"/>
</workbook>
</file>

<file path=xl/calcChain.xml><?xml version="1.0" encoding="utf-8"?>
<calcChain xmlns="http://schemas.openxmlformats.org/spreadsheetml/2006/main">
  <c r="E30" i="3" l="1"/>
  <c r="E29" i="3"/>
  <c r="J30" i="3"/>
  <c r="J29" i="3"/>
  <c r="J14" i="3"/>
  <c r="J11" i="3"/>
  <c r="J8" i="3"/>
  <c r="E24" i="3"/>
  <c r="E16" i="3"/>
  <c r="E14" i="3"/>
  <c r="E11" i="3"/>
  <c r="E17" i="3" l="1"/>
  <c r="E20" i="3" s="1"/>
  <c r="E22" i="3" s="1"/>
  <c r="E23" i="3" s="1"/>
  <c r="J17" i="3"/>
  <c r="J20" i="3" s="1"/>
  <c r="J22" i="3" s="1"/>
  <c r="J23" i="3" s="1"/>
  <c r="J26" i="3" s="1"/>
  <c r="E27" i="3"/>
  <c r="E26" i="3"/>
  <c r="L8" i="3"/>
  <c r="L13" i="3"/>
  <c r="L15" i="3"/>
  <c r="J27" i="3" l="1"/>
  <c r="L10" i="3"/>
  <c r="L14" i="3"/>
  <c r="L16" i="3"/>
  <c r="L11" i="3"/>
  <c r="L12" i="3"/>
  <c r="L9" i="3"/>
  <c r="L17" i="3" l="1"/>
  <c r="L23" i="3" l="1"/>
</calcChain>
</file>

<file path=xl/sharedStrings.xml><?xml version="1.0" encoding="utf-8"?>
<sst xmlns="http://schemas.openxmlformats.org/spreadsheetml/2006/main" count="37" uniqueCount="35">
  <si>
    <t>ITAÚSA - INVESTIMENTOS ITAÚ S.A</t>
  </si>
  <si>
    <t>Demonstração Consolidada do Resultado</t>
  </si>
  <si>
    <t>NOTA</t>
  </si>
  <si>
    <t>Vendas de Produtos e Serviços</t>
  </si>
  <si>
    <t>Outras Receitas Operacionais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</si>
  <si>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</si>
  <si>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</si>
  <si>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</si>
  <si>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</si>
  <si>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LUCRO LÍQUIDO</t>
  </si>
  <si>
    <t>LUCRO POR AÇÃO - BÁSICO E DILUÍDO</t>
  </si>
  <si>
    <t>Ordinárias</t>
  </si>
  <si>
    <t>Preferenciais</t>
  </si>
  <si>
    <t>Despesas Gerais e Administrativas</t>
  </si>
  <si>
    <t>Despesas Tributárias</t>
  </si>
  <si>
    <t>Média ponderada da quantidade de ações em circulação - Básica e Diluída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</si>
  <si>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</si>
  <si>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</si>
  <si>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</si>
  <si>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</si>
  <si>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Operações Descontinuadas</t>
  </si>
  <si>
    <t>Lucro Líquido de Operações em Continuidade</t>
  </si>
  <si>
    <t>Resultado de Participação sobre o Lucro Líquido em Associadas e Entidades Controladas em Conjunto</t>
  </si>
  <si>
    <t>Despesa com Vendas</t>
  </si>
  <si>
    <t>Reclassificação</t>
  </si>
  <si>
    <t>As notas explicativas são parte integrante das demonstrações contábeis.</t>
  </si>
  <si>
    <t>8 IIa</t>
  </si>
  <si>
    <t>12a</t>
  </si>
  <si>
    <t>12b</t>
  </si>
  <si>
    <t>Outros Resultados Operacionais</t>
  </si>
  <si>
    <t>Periodos Findos em 31 de Março de 2014 e 2013</t>
  </si>
  <si>
    <t>01/04 a 30/06/2014</t>
  </si>
  <si>
    <t>01/01 a 30/06/2014</t>
  </si>
  <si>
    <t>01/04 a 30/06/2013</t>
  </si>
  <si>
    <t>01/01 a 30/06/2013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</si>
</sst>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</fonts>
  <fills count="5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98">
    <xf numFmtId="0" fontId="0" fillId="0" borderId="0">
      <alignment vertical="top"/>
    </xf>
    <xf numFmtId="38" fontId="4" fillId="0" borderId="0"/>
    <xf numFmtId="0" fontId="6" fillId="0" borderId="0">
      <alignment vertical="top"/>
    </xf>
    <xf numFmtId="165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>
      <alignment vertical="top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2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2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2" fillId="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1" fillId="10" borderId="0" applyNumberFormat="0" applyBorder="0" applyAlignment="0" applyProtection="0"/>
    <xf numFmtId="0" fontId="13" fillId="18" borderId="10" applyNumberFormat="0" applyAlignment="0" applyProtection="0"/>
    <xf numFmtId="0" fontId="14" fillId="19" borderId="11" applyNumberFormat="0" applyAlignment="0" applyProtection="0"/>
    <xf numFmtId="0" fontId="15" fillId="0" borderId="12" applyNumberFormat="0" applyFill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19" borderId="0" applyNumberFormat="0" applyBorder="0" applyAlignment="0" applyProtection="0"/>
    <xf numFmtId="0" fontId="12" fillId="5" borderId="0" applyNumberFormat="0" applyBorder="0" applyAlignment="0" applyProtection="0"/>
    <xf numFmtId="0" fontId="12" fillId="26" borderId="0" applyNumberFormat="0" applyBorder="0" applyAlignment="0" applyProtection="0"/>
    <xf numFmtId="0" fontId="17" fillId="16" borderId="10" applyNumberFormat="0" applyAlignment="0" applyProtection="0"/>
    <xf numFmtId="0" fontId="18" fillId="15" borderId="0" applyNumberFormat="0" applyBorder="0" applyAlignment="0" applyProtection="0"/>
    <xf numFmtId="0" fontId="15" fillId="16" borderId="0" applyNumberFormat="0" applyBorder="0" applyAlignment="0" applyProtection="0"/>
    <xf numFmtId="0" fontId="3" fillId="15" borderId="10" applyNumberFormat="0" applyFont="0" applyAlignment="0" applyProtection="0"/>
    <xf numFmtId="0" fontId="19" fillId="18" borderId="13" applyNumberFormat="0" applyAlignment="0" applyProtection="0"/>
    <xf numFmtId="4" fontId="3" fillId="27" borderId="10" applyNumberFormat="0" applyProtection="0">
      <alignment vertical="center"/>
    </xf>
    <xf numFmtId="4" fontId="20" fillId="28" borderId="10" applyNumberFormat="0" applyProtection="0">
      <alignment vertical="center"/>
    </xf>
    <xf numFmtId="4" fontId="3" fillId="28" borderId="10" applyNumberFormat="0" applyProtection="0">
      <alignment horizontal="left" vertical="center" indent="1"/>
    </xf>
    <xf numFmtId="0" fontId="21" fillId="27" borderId="14" applyNumberFormat="0" applyProtection="0">
      <alignment horizontal="left" vertical="top" indent="1"/>
    </xf>
    <xf numFmtId="4" fontId="3" fillId="29" borderId="10" applyNumberFormat="0" applyProtection="0">
      <alignment horizontal="left" vertical="center" indent="1"/>
    </xf>
    <xf numFmtId="4" fontId="3" fillId="30" borderId="10" applyNumberFormat="0" applyProtection="0">
      <alignment horizontal="right" vertical="center"/>
    </xf>
    <xf numFmtId="4" fontId="3" fillId="31" borderId="10" applyNumberFormat="0" applyProtection="0">
      <alignment horizontal="right" vertical="center"/>
    </xf>
    <xf numFmtId="4" fontId="3" fillId="32" borderId="15" applyNumberFormat="0" applyProtection="0">
      <alignment horizontal="right" vertical="center"/>
    </xf>
    <xf numFmtId="4" fontId="3" fillId="33" borderId="10" applyNumberFormat="0" applyProtection="0">
      <alignment horizontal="right" vertical="center"/>
    </xf>
    <xf numFmtId="4" fontId="3" fillId="34" borderId="10" applyNumberFormat="0" applyProtection="0">
      <alignment horizontal="right" vertical="center"/>
    </xf>
    <xf numFmtId="4" fontId="3" fillId="35" borderId="10" applyNumberFormat="0" applyProtection="0">
      <alignment horizontal="right" vertical="center"/>
    </xf>
    <xf numFmtId="4" fontId="3" fillId="36" borderId="10" applyNumberFormat="0" applyProtection="0">
      <alignment horizontal="right" vertical="center"/>
    </xf>
    <xf numFmtId="4" fontId="3" fillId="37" borderId="10" applyNumberFormat="0" applyProtection="0">
      <alignment horizontal="right" vertical="center"/>
    </xf>
    <xf numFmtId="4" fontId="3" fillId="38" borderId="10" applyNumberFormat="0" applyProtection="0">
      <alignment horizontal="right" vertical="center"/>
    </xf>
    <xf numFmtId="4" fontId="3" fillId="39" borderId="15" applyNumberFormat="0" applyProtection="0">
      <alignment horizontal="left" vertical="center" indent="1"/>
    </xf>
    <xf numFmtId="4" fontId="1" fillId="40" borderId="15" applyNumberFormat="0" applyProtection="0">
      <alignment horizontal="left" vertical="center" indent="1"/>
    </xf>
    <xf numFmtId="4" fontId="1" fillId="40" borderId="15" applyNumberFormat="0" applyProtection="0">
      <alignment horizontal="left" vertical="center" indent="1"/>
    </xf>
    <xf numFmtId="4" fontId="3" fillId="41" borderId="10" applyNumberFormat="0" applyProtection="0">
      <alignment horizontal="right" vertical="center"/>
    </xf>
    <xf numFmtId="4" fontId="3" fillId="42" borderId="15" applyNumberFormat="0" applyProtection="0">
      <alignment horizontal="left" vertical="center" indent="1"/>
    </xf>
    <xf numFmtId="4" fontId="3" fillId="41" borderId="15" applyNumberFormat="0" applyProtection="0">
      <alignment horizontal="left" vertical="center" indent="1"/>
    </xf>
    <xf numFmtId="0" fontId="3" fillId="43" borderId="10" applyNumberFormat="0" applyProtection="0">
      <alignment horizontal="left" vertical="center" indent="1"/>
    </xf>
    <xf numFmtId="0" fontId="3" fillId="40" borderId="14" applyNumberFormat="0" applyProtection="0">
      <alignment horizontal="left" vertical="top" indent="1"/>
    </xf>
    <xf numFmtId="0" fontId="3" fillId="44" borderId="10" applyNumberFormat="0" applyProtection="0">
      <alignment horizontal="left" vertical="center" indent="1"/>
    </xf>
    <xf numFmtId="0" fontId="3" fillId="41" borderId="14" applyNumberFormat="0" applyProtection="0">
      <alignment horizontal="left" vertical="top" indent="1"/>
    </xf>
    <xf numFmtId="0" fontId="3" fillId="45" borderId="10" applyNumberFormat="0" applyProtection="0">
      <alignment horizontal="left" vertical="center" indent="1"/>
    </xf>
    <xf numFmtId="0" fontId="3" fillId="45" borderId="14" applyNumberFormat="0" applyProtection="0">
      <alignment horizontal="left" vertical="top" indent="1"/>
    </xf>
    <xf numFmtId="0" fontId="3" fillId="42" borderId="10" applyNumberFormat="0" applyProtection="0">
      <alignment horizontal="left" vertical="center" indent="1"/>
    </xf>
    <xf numFmtId="0" fontId="3" fillId="42" borderId="14" applyNumberFormat="0" applyProtection="0">
      <alignment horizontal="left" vertical="top" indent="1"/>
    </xf>
    <xf numFmtId="0" fontId="3" fillId="46" borderId="16" applyNumberFormat="0">
      <protection locked="0"/>
    </xf>
    <xf numFmtId="0" fontId="22" fillId="40" borderId="17" applyBorder="0"/>
    <xf numFmtId="4" fontId="23" fillId="47" borderId="14" applyNumberFormat="0" applyProtection="0">
      <alignment vertical="center"/>
    </xf>
    <xf numFmtId="4" fontId="20" fillId="48" borderId="18" applyNumberFormat="0" applyProtection="0">
      <alignment vertical="center"/>
    </xf>
    <xf numFmtId="4" fontId="23" fillId="43" borderId="14" applyNumberFormat="0" applyProtection="0">
      <alignment horizontal="left" vertical="center" indent="1"/>
    </xf>
    <xf numFmtId="0" fontId="23" fillId="47" borderId="14" applyNumberFormat="0" applyProtection="0">
      <alignment horizontal="left" vertical="top" indent="1"/>
    </xf>
    <xf numFmtId="4" fontId="3" fillId="0" borderId="10" applyNumberFormat="0" applyProtection="0">
      <alignment horizontal="right" vertical="center"/>
    </xf>
    <xf numFmtId="4" fontId="20" fillId="49" borderId="10" applyNumberFormat="0" applyProtection="0">
      <alignment horizontal="right" vertical="center"/>
    </xf>
    <xf numFmtId="4" fontId="3" fillId="29" borderId="10" applyNumberFormat="0" applyProtection="0">
      <alignment horizontal="left" vertical="center" indent="1"/>
    </xf>
    <xf numFmtId="0" fontId="23" fillId="41" borderId="14" applyNumberFormat="0" applyProtection="0">
      <alignment horizontal="left" vertical="top" indent="1"/>
    </xf>
    <xf numFmtId="4" fontId="24" fillId="50" borderId="15" applyNumberFormat="0" applyProtection="0">
      <alignment horizontal="left" vertical="center" indent="1"/>
    </xf>
    <xf numFmtId="0" fontId="3" fillId="51" borderId="18"/>
    <xf numFmtId="4" fontId="25" fillId="46" borderId="10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0" borderId="20" applyNumberFormat="0" applyFill="0" applyAlignment="0" applyProtection="0"/>
    <xf numFmtId="0" fontId="30" fillId="0" borderId="21" applyNumberFormat="0" applyFill="0" applyAlignment="0" applyProtection="0"/>
    <xf numFmtId="0" fontId="30" fillId="0" borderId="0" applyNumberFormat="0" applyFill="0" applyBorder="0" applyAlignment="0" applyProtection="0"/>
    <xf numFmtId="0" fontId="16" fillId="0" borderId="22" applyNumberFormat="0" applyFill="0" applyAlignment="0" applyProtection="0"/>
    <xf numFmtId="0" fontId="6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92">
    <xf numFmtId="0" fontId="0" fillId="0" borderId="0" xfId="0" applyAlignment="1"/>
    <xf numFmtId="0" fontId="5" fillId="0" borderId="0" xfId="0" applyFont="1" applyFill="1">
      <alignment vertical="top"/>
    </xf>
    <xf numFmtId="0" fontId="5" fillId="0" borderId="1" xfId="0" applyFont="1" applyFill="1" applyBorder="1" applyAlignment="1"/>
    <xf numFmtId="0" fontId="5" fillId="0" borderId="0" xfId="0" applyFont="1" applyFill="1" applyBorder="1" applyAlignment="1"/>
    <xf numFmtId="164" fontId="5" fillId="0" borderId="0" xfId="3" quotePrefix="1" applyNumberFormat="1" applyFont="1" applyFill="1" applyBorder="1" applyAlignment="1"/>
    <xf numFmtId="0" fontId="2" fillId="0" borderId="0" xfId="0" applyFont="1" applyFill="1">
      <alignment vertical="top"/>
    </xf>
    <xf numFmtId="167" fontId="5" fillId="0" borderId="0" xfId="3" applyNumberFormat="1" applyFont="1" applyFill="1" applyAlignment="1">
      <alignment vertical="top"/>
    </xf>
    <xf numFmtId="164" fontId="5" fillId="0" borderId="2" xfId="3" quotePrefix="1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5" fillId="0" borderId="3" xfId="0" applyFont="1" applyFill="1" applyBorder="1" applyAlignment="1"/>
    <xf numFmtId="167" fontId="5" fillId="0" borderId="0" xfId="0" quotePrefix="1" applyNumberFormat="1" applyFont="1" applyFill="1" applyBorder="1" applyAlignment="1"/>
    <xf numFmtId="0" fontId="7" fillId="0" borderId="0" xfId="0" applyFont="1" applyFill="1" applyAlignment="1"/>
    <xf numFmtId="0" fontId="5" fillId="0" borderId="4" xfId="0" applyFont="1" applyFill="1" applyBorder="1" applyAlignment="1"/>
    <xf numFmtId="0" fontId="5" fillId="0" borderId="0" xfId="0" applyFont="1" applyFill="1" applyAlignment="1"/>
    <xf numFmtId="167" fontId="5" fillId="0" borderId="0" xfId="3" applyNumberFormat="1" applyFont="1" applyFill="1" applyAlignment="1"/>
    <xf numFmtId="167" fontId="5" fillId="0" borderId="0" xfId="3" applyNumberFormat="1" applyFont="1" applyFill="1" applyBorder="1" applyAlignment="1"/>
    <xf numFmtId="0" fontId="5" fillId="0" borderId="1" xfId="0" applyFont="1" applyFill="1" applyBorder="1" applyAlignment="1">
      <alignment horizontal="left" indent="3"/>
    </xf>
    <xf numFmtId="0" fontId="5" fillId="0" borderId="0" xfId="0" applyFont="1" applyFill="1" applyAlignment="1">
      <alignment horizontal="left" indent="3"/>
    </xf>
    <xf numFmtId="0" fontId="7" fillId="0" borderId="0" xfId="0" applyFont="1" applyFill="1" applyBorder="1" applyAlignment="1"/>
    <xf numFmtId="167" fontId="2" fillId="0" borderId="0" xfId="3" applyNumberFormat="1" applyFont="1" applyFill="1" applyBorder="1" applyAlignment="1"/>
    <xf numFmtId="164" fontId="2" fillId="0" borderId="0" xfId="0" applyNumberFormat="1" applyFont="1" applyFill="1" applyBorder="1" applyAlignment="1"/>
    <xf numFmtId="0" fontId="5" fillId="0" borderId="4" xfId="0" quotePrefix="1" applyFont="1" applyFill="1" applyBorder="1" applyAlignment="1">
      <alignment wrapText="1"/>
    </xf>
    <xf numFmtId="0" fontId="5" fillId="0" borderId="5" xfId="0" quotePrefix="1" applyFont="1" applyFill="1" applyBorder="1" applyAlignment="1">
      <alignment wrapText="1"/>
    </xf>
    <xf numFmtId="167" fontId="5" fillId="0" borderId="1" xfId="3" applyNumberFormat="1" applyFont="1" applyFill="1" applyBorder="1" applyAlignment="1"/>
    <xf numFmtId="165" fontId="5" fillId="0" borderId="0" xfId="3" applyNumberFormat="1" applyFont="1" applyFill="1" applyAlignment="1"/>
    <xf numFmtId="0" fontId="2" fillId="0" borderId="0" xfId="2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4" fillId="0" borderId="0" xfId="2" quotePrefix="1" applyFont="1" applyFill="1" applyBorder="1" applyAlignment="1"/>
    <xf numFmtId="0" fontId="4" fillId="0" borderId="0" xfId="0" applyFont="1" applyFill="1" applyBorder="1">
      <alignment vertical="top"/>
    </xf>
    <xf numFmtId="164" fontId="5" fillId="0" borderId="8" xfId="3" quotePrefix="1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4" fillId="0" borderId="0" xfId="2" quotePrefix="1" applyFont="1" applyFill="1" applyBorder="1" applyAlignment="1"/>
    <xf numFmtId="0" fontId="4" fillId="0" borderId="0" xfId="0" applyFont="1" applyFill="1" applyBorder="1">
      <alignment vertical="top"/>
    </xf>
    <xf numFmtId="14" fontId="2" fillId="0" borderId="9" xfId="0" applyNumberFormat="1" applyFont="1" applyFill="1" applyBorder="1" applyAlignment="1">
      <alignment horizontal="center" vertical="center"/>
    </xf>
    <xf numFmtId="0" fontId="5" fillId="0" borderId="8" xfId="0" applyFont="1" applyFill="1" applyBorder="1">
      <alignment vertical="top"/>
    </xf>
    <xf numFmtId="14" fontId="2" fillId="0" borderId="8" xfId="0" applyNumberFormat="1" applyFont="1" applyFill="1" applyBorder="1" applyAlignment="1">
      <alignment horizontal="center" vertical="center"/>
    </xf>
    <xf numFmtId="167" fontId="2" fillId="0" borderId="0" xfId="0" quotePrefix="1" applyNumberFormat="1" applyFont="1" applyFill="1" applyBorder="1" applyAlignment="1"/>
    <xf numFmtId="0" fontId="2" fillId="0" borderId="4" xfId="0" applyFont="1" applyFill="1" applyBorder="1" applyAlignment="1"/>
    <xf numFmtId="164" fontId="5" fillId="0" borderId="0" xfId="0" applyNumberFormat="1" applyFont="1" applyFill="1" applyBorder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4" fillId="0" borderId="0" xfId="0" applyFont="1" applyFill="1" applyBorder="1">
      <alignment vertical="top"/>
    </xf>
    <xf numFmtId="0" fontId="2" fillId="0" borderId="4" xfId="0" applyFont="1" applyFill="1" applyBorder="1" applyAlignment="1"/>
    <xf numFmtId="167" fontId="1" fillId="0" borderId="0" xfId="3" quotePrefix="1" applyNumberFormat="1" applyFont="1" applyFill="1" applyBorder="1" applyAlignment="1"/>
    <xf numFmtId="0" fontId="1" fillId="0" borderId="4" xfId="0" applyFont="1" applyFill="1" applyBorder="1" applyAlignment="1"/>
    <xf numFmtId="167" fontId="5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Alignment="1"/>
    <xf numFmtId="0" fontId="10" fillId="0" borderId="0" xfId="0" applyFont="1" applyFill="1">
      <alignment vertical="top"/>
    </xf>
    <xf numFmtId="9" fontId="5" fillId="0" borderId="0" xfId="4" applyFont="1" applyFill="1" applyBorder="1" applyAlignment="1"/>
    <xf numFmtId="9" fontId="7" fillId="0" borderId="0" xfId="4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7" fontId="1" fillId="0" borderId="0" xfId="3" applyNumberFormat="1" applyFont="1" applyFill="1" applyBorder="1" applyAlignment="1"/>
    <xf numFmtId="167" fontId="1" fillId="0" borderId="0" xfId="94" quotePrefix="1" applyNumberFormat="1" applyFont="1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167" fontId="1" fillId="0" borderId="0" xfId="0" quotePrefix="1" applyNumberFormat="1" applyFont="1" applyFill="1" applyBorder="1" applyAlignment="1"/>
    <xf numFmtId="164" fontId="1" fillId="0" borderId="0" xfId="3" quotePrefix="1" applyNumberFormat="1" applyFont="1" applyFill="1" applyBorder="1" applyAlignment="1"/>
    <xf numFmtId="167" fontId="1" fillId="0" borderId="8" xfId="0" quotePrefix="1" applyNumberFormat="1" applyFont="1" applyFill="1" applyBorder="1" applyAlignment="1"/>
    <xf numFmtId="164" fontId="1" fillId="0" borderId="8" xfId="3" quotePrefix="1" applyNumberFormat="1" applyFont="1" applyFill="1" applyBorder="1" applyAlignment="1"/>
    <xf numFmtId="165" fontId="1" fillId="0" borderId="0" xfId="3" applyNumberFormat="1" applyFont="1" applyFill="1" applyAlignment="1"/>
    <xf numFmtId="167" fontId="1" fillId="0" borderId="0" xfId="3" applyNumberFormat="1" applyFont="1" applyFill="1" applyAlignment="1"/>
    <xf numFmtId="167" fontId="1" fillId="0" borderId="1" xfId="3" applyNumberFormat="1" applyFont="1" applyFill="1" applyBorder="1" applyAlignment="1"/>
    <xf numFmtId="0" fontId="4" fillId="0" borderId="0" xfId="0" applyFont="1" applyFill="1" applyBorder="1">
      <alignment vertical="top"/>
    </xf>
    <xf numFmtId="0" fontId="2" fillId="0" borderId="4" xfId="0" applyFont="1" applyFill="1" applyBorder="1" applyAlignment="1"/>
    <xf numFmtId="0" fontId="5" fillId="0" borderId="9" xfId="0" applyFont="1" applyFill="1" applyBorder="1">
      <alignment vertical="top"/>
    </xf>
    <xf numFmtId="49" fontId="5" fillId="0" borderId="4" xfId="0" quotePrefix="1" applyNumberFormat="1" applyFont="1" applyFill="1" applyBorder="1" applyAlignment="1"/>
    <xf numFmtId="49" fontId="5" fillId="0" borderId="5" xfId="0" quotePrefix="1" applyNumberFormat="1" applyFont="1" applyFill="1" applyBorder="1" applyAlignment="1"/>
    <xf numFmtId="0" fontId="2" fillId="0" borderId="7" xfId="0" applyFont="1" applyFill="1" applyBorder="1" applyAlignment="1">
      <alignment horizontal="left" vertical="justify"/>
    </xf>
    <xf numFmtId="0" fontId="1" fillId="0" borderId="4" xfId="0" applyFont="1" applyFill="1" applyBorder="1" applyAlignment="1">
      <alignment horizontal="justify" vertical="justify"/>
    </xf>
    <xf numFmtId="0" fontId="5" fillId="0" borderId="4" xfId="0" applyFont="1" applyFill="1" applyBorder="1" applyAlignment="1">
      <alignment horizontal="justify" vertical="justify"/>
    </xf>
    <xf numFmtId="14" fontId="2" fillId="2" borderId="9" xfId="0" applyNumberFormat="1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14" fontId="2" fillId="2" borderId="9" xfId="0" applyNumberFormat="1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quotePrefix="1" applyFont="1" applyFill="1" applyAlignment="1"/>
    <xf numFmtId="0" fontId="2" fillId="0" borderId="0" xfId="2" applyFont="1" applyFill="1" applyBorder="1" applyAlignment="1">
      <alignment horizontal="left"/>
    </xf>
    <xf numFmtId="0" fontId="4" fillId="0" borderId="0" xfId="2" quotePrefix="1" applyFont="1" applyFill="1" applyBorder="1" applyAlignment="1">
      <alignment vertical="center"/>
    </xf>
    <xf numFmtId="14" fontId="2" fillId="0" borderId="9" xfId="0" applyNumberFormat="1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98">
    <cellStyle name="Accent1 - 20%" xfId="8"/>
    <cellStyle name="Accent1 - 40%" xfId="9"/>
    <cellStyle name="Accent1 - 60%" xfId="10"/>
    <cellStyle name="Accent2 - 20%" xfId="11"/>
    <cellStyle name="Accent2 - 40%" xfId="12"/>
    <cellStyle name="Accent2 - 60%" xfId="13"/>
    <cellStyle name="Accent3 - 20%" xfId="14"/>
    <cellStyle name="Accent3 - 40%" xfId="15"/>
    <cellStyle name="Accent3 - 60%" xfId="16"/>
    <cellStyle name="Accent4 - 20%" xfId="17"/>
    <cellStyle name="Accent4 - 40%" xfId="18"/>
    <cellStyle name="Accent4 - 60%" xfId="19"/>
    <cellStyle name="Accent5 - 20%" xfId="20"/>
    <cellStyle name="Accent5 - 40%" xfId="21"/>
    <cellStyle name="Accent5 - 60%" xfId="22"/>
    <cellStyle name="Accent6 - 20%" xfId="23"/>
    <cellStyle name="Accent6 - 40%" xfId="24"/>
    <cellStyle name="Accent6 - 60%" xfId="25"/>
    <cellStyle name="Bom 2" xfId="26"/>
    <cellStyle name="Cálculo 2" xfId="27"/>
    <cellStyle name="Célula de Verificação 2" xfId="28"/>
    <cellStyle name="Célula Vinculada 2" xfId="29"/>
    <cellStyle name="DC_OBSERVACAO" xfId="1"/>
    <cellStyle name="Emphasis 1" xfId="30"/>
    <cellStyle name="Emphasis 2" xfId="31"/>
    <cellStyle name="Emphasis 3" xfId="32"/>
    <cellStyle name="Ênfase1 2" xfId="33"/>
    <cellStyle name="Ênfase2 2" xfId="34"/>
    <cellStyle name="Ênfase3 2" xfId="35"/>
    <cellStyle name="Ênfase4 2" xfId="36"/>
    <cellStyle name="Ênfase5 2" xfId="37"/>
    <cellStyle name="Ênfase6 2" xfId="38"/>
    <cellStyle name="Entrada 2" xfId="39"/>
    <cellStyle name="Estilo 1" xfId="2"/>
    <cellStyle name="Incorreto 2" xfId="40"/>
    <cellStyle name="Moeda 2" xfId="6"/>
    <cellStyle name="Neutra 2" xfId="41"/>
    <cellStyle name="Normal" xfId="0" builtinId="0"/>
    <cellStyle name="Normal 2" xfId="5"/>
    <cellStyle name="Normal 2 2" xfId="95"/>
    <cellStyle name="Normal 3" xfId="92"/>
    <cellStyle name="Normal 3 2" xfId="96"/>
    <cellStyle name="Normal 4" xfId="93"/>
    <cellStyle name="Nota 2" xfId="42"/>
    <cellStyle name="Porcentagem" xfId="4"/>
    <cellStyle name="Porcentagem 2" xfId="97"/>
    <cellStyle name="Saída 2" xfId="43"/>
    <cellStyle name="SAPBEXaggData" xfId="44"/>
    <cellStyle name="SAPBEXaggDataEmph" xfId="45"/>
    <cellStyle name="SAPBEXaggItem" xfId="46"/>
    <cellStyle name="SAPBEXaggItemX" xfId="47"/>
    <cellStyle name="SAPBEXchaText" xfId="48"/>
    <cellStyle name="SAPBEXexcBad7" xfId="49"/>
    <cellStyle name="SAPBEXexcBad8" xfId="50"/>
    <cellStyle name="SAPBEXexcBad9" xfId="51"/>
    <cellStyle name="SAPBEXexcCritical4" xfId="52"/>
    <cellStyle name="SAPBEXexcCritical5" xfId="53"/>
    <cellStyle name="SAPBEXexcCritical6" xfId="54"/>
    <cellStyle name="SAPBEXexcGood1" xfId="55"/>
    <cellStyle name="SAPBEXexcGood2" xfId="56"/>
    <cellStyle name="SAPBEXexcGood3" xfId="57"/>
    <cellStyle name="SAPBEXfilterDrill" xfId="58"/>
    <cellStyle name="SAPBEXfilterItem" xfId="59"/>
    <cellStyle name="SAPBEXfilterText" xfId="60"/>
    <cellStyle name="SAPBEXformats" xfId="61"/>
    <cellStyle name="SAPBEXheaderItem" xfId="62"/>
    <cellStyle name="SAPBEXheaderText" xfId="63"/>
    <cellStyle name="SAPBEXHLevel0" xfId="64"/>
    <cellStyle name="SAPBEXHLevel0X" xfId="65"/>
    <cellStyle name="SAPBEXHLevel1" xfId="66"/>
    <cellStyle name="SAPBEXHLevel1X" xfId="67"/>
    <cellStyle name="SAPBEXHLevel2" xfId="68"/>
    <cellStyle name="SAPBEXHLevel2X" xfId="69"/>
    <cellStyle name="SAPBEXHLevel3" xfId="70"/>
    <cellStyle name="SAPBEXHLevel3X" xfId="71"/>
    <cellStyle name="SAPBEXinputData" xfId="72"/>
    <cellStyle name="SAPBEXItemHeader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assignedItem" xfId="83"/>
    <cellStyle name="SAPBEXundefined" xfId="84"/>
    <cellStyle name="Separador de milhares" xfId="3"/>
    <cellStyle name="Separador de milhares 2" xfId="94"/>
    <cellStyle name="Sheet Title" xfId="85"/>
    <cellStyle name="Texto de Aviso 2" xfId="86"/>
    <cellStyle name="Título 1 2" xfId="87"/>
    <cellStyle name="Título 2 2" xfId="88"/>
    <cellStyle name="Título 3 2" xfId="89"/>
    <cellStyle name="Título 4 2" xfId="90"/>
    <cellStyle name="Total 2" xfId="91"/>
    <cellStyle name="Vírgula 2" xfId="7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O32"/>
  <sheetViews>
    <sheetView showGridLines="0" tabSelected="1" zoomScaleNormal="100" zoomScaleSheetLayoutView="100" workbookViewId="0">
      <selection activeCell="F23" sqref="F23"/>
    </sheetView>
  </sheetViews>
  <sheetFormatPr defaultRowHeight="12.75" outlineLevelCol="1" x14ac:dyDescent="0.2"/>
  <cols>
    <col min="1" max="2" width="2.7109375" style="1" customWidth="1"/>
    <col min="3" max="3" width="66.42578125" style="1" customWidth="1"/>
    <col min="4" max="4" width="9.140625" style="18" bestFit="1" customWidth="1"/>
    <col min="5" max="5" width="13.7109375" style="1" hidden="1" customWidth="1"/>
    <col min="6" max="6" width="13.7109375" style="1" customWidth="1"/>
    <col min="7" max="7" width="14.5703125" style="1" customWidth="1"/>
    <col min="8" max="8" width="13.7109375" style="1" customWidth="1"/>
    <col min="9" max="9" width="14.5703125" style="1" customWidth="1"/>
    <col min="10" max="11" width="13.7109375" style="1" hidden="1" customWidth="1" outlineLevel="1"/>
    <col min="12" max="12" width="9.140625" style="1" hidden="1" customWidth="1" outlineLevel="1"/>
    <col min="13" max="13" width="9.140625" style="1" customWidth="1" collapsed="1"/>
    <col min="14" max="15" width="9.140625" style="1" customWidth="1"/>
    <col min="16" max="16384" width="9.140625" style="1"/>
  </cols>
  <sheetData>
    <row r="1" spans="1:13" ht="15" customHeight="1" x14ac:dyDescent="0.2">
      <c r="A1" s="84" t="s">
        <v>0</v>
      </c>
      <c r="B1" s="85"/>
      <c r="C1" s="85"/>
      <c r="D1" s="85"/>
      <c r="E1" s="28"/>
      <c r="F1" s="36"/>
      <c r="G1" s="36"/>
      <c r="H1" s="36"/>
      <c r="I1" s="36"/>
      <c r="J1" s="46"/>
      <c r="K1" s="28"/>
    </row>
    <row r="2" spans="1:13" ht="15" customHeight="1" x14ac:dyDescent="0.2">
      <c r="A2" s="86" t="s">
        <v>1</v>
      </c>
      <c r="B2" s="86"/>
      <c r="C2" s="86"/>
      <c r="D2" s="86"/>
      <c r="E2" s="29"/>
      <c r="F2" s="37"/>
      <c r="G2" s="37"/>
      <c r="H2" s="37"/>
      <c r="I2" s="37"/>
      <c r="J2" s="47"/>
      <c r="K2" s="29"/>
    </row>
    <row r="3" spans="1:13" ht="15" hidden="1" customHeight="1" x14ac:dyDescent="0.2">
      <c r="A3" s="37" t="s">
        <v>30</v>
      </c>
      <c r="B3" s="26"/>
      <c r="C3" s="26"/>
      <c r="D3" s="26"/>
      <c r="E3" s="29"/>
      <c r="F3" s="37"/>
      <c r="G3" s="37"/>
      <c r="H3" s="37"/>
      <c r="I3" s="37"/>
      <c r="J3" s="47"/>
      <c r="K3" s="29"/>
    </row>
    <row r="4" spans="1:13" ht="15" customHeight="1" x14ac:dyDescent="0.2">
      <c r="A4" s="87" t="s">
        <v>16</v>
      </c>
      <c r="B4" s="87"/>
      <c r="C4" s="87"/>
      <c r="D4" s="87"/>
      <c r="E4" s="30"/>
      <c r="F4" s="38"/>
      <c r="G4" s="38"/>
      <c r="H4" s="38"/>
      <c r="I4" s="38"/>
      <c r="J4" s="54"/>
      <c r="K4" s="30"/>
    </row>
    <row r="5" spans="1:13" ht="13.5" thickBot="1" x14ac:dyDescent="0.25">
      <c r="A5" s="2"/>
      <c r="B5" s="2"/>
      <c r="C5" s="2"/>
      <c r="D5" s="17"/>
      <c r="E5" s="3"/>
      <c r="F5" s="3"/>
      <c r="G5" s="3"/>
      <c r="H5" s="3"/>
      <c r="I5" s="3"/>
      <c r="J5" s="53"/>
      <c r="K5" s="3"/>
    </row>
    <row r="6" spans="1:13" ht="13.5" customHeight="1" x14ac:dyDescent="0.2">
      <c r="A6" s="74"/>
      <c r="B6" s="74"/>
      <c r="C6" s="74"/>
      <c r="D6" s="90" t="s">
        <v>2</v>
      </c>
      <c r="E6" s="82">
        <v>41729</v>
      </c>
      <c r="F6" s="88" t="s">
        <v>31</v>
      </c>
      <c r="G6" s="88" t="s">
        <v>32</v>
      </c>
      <c r="H6" s="88" t="s">
        <v>33</v>
      </c>
      <c r="I6" s="88" t="s">
        <v>34</v>
      </c>
      <c r="J6" s="80">
        <v>41364</v>
      </c>
      <c r="K6" s="40"/>
    </row>
    <row r="7" spans="1:13" x14ac:dyDescent="0.2">
      <c r="A7" s="41"/>
      <c r="B7" s="41"/>
      <c r="C7" s="41"/>
      <c r="D7" s="91"/>
      <c r="E7" s="83"/>
      <c r="F7" s="89"/>
      <c r="G7" s="89"/>
      <c r="H7" s="89"/>
      <c r="I7" s="89"/>
      <c r="J7" s="81"/>
      <c r="K7" s="42"/>
      <c r="L7" s="56" t="s">
        <v>24</v>
      </c>
    </row>
    <row r="8" spans="1:13" s="12" customFormat="1" ht="15" customHeight="1" x14ac:dyDescent="0.2">
      <c r="A8" s="10" t="s">
        <v>3</v>
      </c>
      <c r="B8" s="10"/>
      <c r="C8" s="10"/>
      <c r="D8" s="34"/>
      <c r="E8" s="11">
        <v>1220</v>
      </c>
      <c r="F8" s="65">
        <v>1182</v>
      </c>
      <c r="G8" s="65">
        <v>2402</v>
      </c>
      <c r="H8" s="65">
        <v>1066</v>
      </c>
      <c r="I8" s="65">
        <v>2309</v>
      </c>
      <c r="J8" s="11">
        <f>1243</f>
        <v>1243</v>
      </c>
      <c r="K8" s="11"/>
      <c r="L8" s="55">
        <f>1066</f>
        <v>1066</v>
      </c>
    </row>
    <row r="9" spans="1:13" s="14" customFormat="1" ht="15" customHeight="1" x14ac:dyDescent="0.2">
      <c r="A9" s="13" t="s">
        <v>5</v>
      </c>
      <c r="B9" s="13"/>
      <c r="C9" s="13"/>
      <c r="D9" s="33"/>
      <c r="E9" s="16">
        <v>-891</v>
      </c>
      <c r="F9" s="65">
        <v>-883</v>
      </c>
      <c r="G9" s="61">
        <v>-1774</v>
      </c>
      <c r="H9" s="65">
        <v>-726</v>
      </c>
      <c r="I9" s="61">
        <v>-1574</v>
      </c>
      <c r="J9" s="16">
        <v>-848</v>
      </c>
      <c r="K9" s="16"/>
      <c r="L9" s="55">
        <f>-726</f>
        <v>-726</v>
      </c>
      <c r="M9" s="52"/>
    </row>
    <row r="10" spans="1:13" s="14" customFormat="1" ht="15" customHeight="1" x14ac:dyDescent="0.2">
      <c r="A10" s="51" t="s">
        <v>23</v>
      </c>
      <c r="B10" s="13"/>
      <c r="C10" s="13"/>
      <c r="D10" s="33"/>
      <c r="E10" s="16">
        <v>-133</v>
      </c>
      <c r="F10" s="65">
        <v>-144</v>
      </c>
      <c r="G10" s="61">
        <v>-277</v>
      </c>
      <c r="H10" s="65">
        <v>-144</v>
      </c>
      <c r="I10" s="61">
        <v>-267</v>
      </c>
      <c r="J10" s="16">
        <v>-123</v>
      </c>
      <c r="K10" s="16"/>
      <c r="L10" s="55">
        <f>-144</f>
        <v>-144</v>
      </c>
    </row>
    <row r="11" spans="1:13" s="14" customFormat="1" ht="15" customHeight="1" x14ac:dyDescent="0.2">
      <c r="A11" s="13" t="s">
        <v>19</v>
      </c>
      <c r="B11" s="13"/>
      <c r="C11" s="13"/>
      <c r="D11" s="33"/>
      <c r="E11" s="16">
        <f>-19</f>
        <v>-19</v>
      </c>
      <c r="F11" s="65">
        <v>-17</v>
      </c>
      <c r="G11" s="61">
        <v>-36</v>
      </c>
      <c r="H11" s="65">
        <v>-11</v>
      </c>
      <c r="I11" s="61">
        <v>-32</v>
      </c>
      <c r="J11" s="16">
        <f>-21</f>
        <v>-21</v>
      </c>
      <c r="K11" s="16"/>
      <c r="L11" s="55">
        <f>-11</f>
        <v>-11</v>
      </c>
    </row>
    <row r="12" spans="1:13" s="3" customFormat="1" ht="15" hidden="1" customHeight="1" x14ac:dyDescent="0.2">
      <c r="A12" s="13" t="s">
        <v>4</v>
      </c>
      <c r="B12" s="13"/>
      <c r="C12" s="13"/>
      <c r="D12" s="33"/>
      <c r="E12" s="50"/>
      <c r="F12" s="65">
        <v>0</v>
      </c>
      <c r="G12" s="50"/>
      <c r="H12" s="65">
        <v>0</v>
      </c>
      <c r="I12" s="50"/>
      <c r="J12" s="16"/>
      <c r="K12" s="16"/>
      <c r="L12" s="55">
        <f>0</f>
        <v>0</v>
      </c>
    </row>
    <row r="13" spans="1:13" s="19" customFormat="1" ht="15" customHeight="1" x14ac:dyDescent="0.2">
      <c r="A13" s="13" t="s">
        <v>13</v>
      </c>
      <c r="B13" s="13"/>
      <c r="D13" s="33">
        <v>18</v>
      </c>
      <c r="E13" s="16">
        <v>-67</v>
      </c>
      <c r="F13" s="65">
        <v>-70</v>
      </c>
      <c r="G13" s="61">
        <v>-137</v>
      </c>
      <c r="H13" s="65">
        <v>-58</v>
      </c>
      <c r="I13" s="61">
        <v>-138</v>
      </c>
      <c r="J13" s="16">
        <v>-80</v>
      </c>
      <c r="K13" s="16"/>
      <c r="L13" s="55">
        <f>-58</f>
        <v>-58</v>
      </c>
      <c r="M13" s="58"/>
    </row>
    <row r="14" spans="1:13" s="19" customFormat="1" ht="15" customHeight="1" x14ac:dyDescent="0.2">
      <c r="A14" s="51" t="s">
        <v>29</v>
      </c>
      <c r="B14" s="13"/>
      <c r="C14" s="13"/>
      <c r="D14" s="33">
        <v>19</v>
      </c>
      <c r="E14" s="16">
        <f>166</f>
        <v>166</v>
      </c>
      <c r="F14" s="65">
        <v>17</v>
      </c>
      <c r="G14" s="61">
        <v>183</v>
      </c>
      <c r="H14" s="65">
        <v>-136</v>
      </c>
      <c r="I14" s="61">
        <v>-56</v>
      </c>
      <c r="J14" s="16">
        <f>80</f>
        <v>80</v>
      </c>
      <c r="K14" s="16"/>
      <c r="L14" s="55">
        <f>-136</f>
        <v>-136</v>
      </c>
      <c r="M14" s="58"/>
    </row>
    <row r="15" spans="1:13" s="19" customFormat="1" ht="15" customHeight="1" x14ac:dyDescent="0.2">
      <c r="A15" s="13" t="s">
        <v>14</v>
      </c>
      <c r="B15" s="13"/>
      <c r="C15" s="13"/>
      <c r="D15" s="33"/>
      <c r="E15" s="16">
        <v>-113</v>
      </c>
      <c r="F15" s="65">
        <v>-32</v>
      </c>
      <c r="G15" s="61">
        <v>-145</v>
      </c>
      <c r="H15" s="65">
        <v>-20</v>
      </c>
      <c r="I15" s="61">
        <v>-94</v>
      </c>
      <c r="J15" s="16">
        <v>-74</v>
      </c>
      <c r="K15" s="16"/>
      <c r="L15" s="55">
        <f>-20</f>
        <v>-20</v>
      </c>
    </row>
    <row r="16" spans="1:13" s="19" customFormat="1" ht="26.25" customHeight="1" x14ac:dyDescent="0.2">
      <c r="A16" s="78" t="s">
        <v>22</v>
      </c>
      <c r="B16" s="79"/>
      <c r="C16" s="79"/>
      <c r="D16" s="60" t="s">
        <v>26</v>
      </c>
      <c r="E16" s="16">
        <f>1671</f>
        <v>1671</v>
      </c>
      <c r="F16" s="65">
        <v>1738</v>
      </c>
      <c r="G16" s="61">
        <v>3409</v>
      </c>
      <c r="H16" s="65">
        <v>1327</v>
      </c>
      <c r="I16" s="61">
        <v>2572</v>
      </c>
      <c r="J16" s="16">
        <v>1245</v>
      </c>
      <c r="K16" s="16"/>
      <c r="L16" s="55">
        <f>1327</f>
        <v>1327</v>
      </c>
    </row>
    <row r="17" spans="1:15" s="3" customFormat="1" ht="15" customHeight="1" x14ac:dyDescent="0.2">
      <c r="A17" s="73" t="s">
        <v>8</v>
      </c>
      <c r="B17" s="73"/>
      <c r="C17" s="73"/>
      <c r="D17" s="33"/>
      <c r="E17" s="20">
        <f>1834</f>
        <v>1834</v>
      </c>
      <c r="F17" s="43">
        <v>1791</v>
      </c>
      <c r="G17" s="20">
        <v>3625</v>
      </c>
      <c r="H17" s="20">
        <v>1298</v>
      </c>
      <c r="I17" s="20">
        <v>2720</v>
      </c>
      <c r="J17" s="20">
        <f>1422</f>
        <v>1422</v>
      </c>
      <c r="K17" s="20"/>
      <c r="L17" s="52">
        <f>-1298</f>
        <v>-1298</v>
      </c>
      <c r="M17" s="61"/>
      <c r="N17" s="52"/>
      <c r="O17" s="52"/>
    </row>
    <row r="18" spans="1:15" s="3" customFormat="1" ht="15" customHeight="1" x14ac:dyDescent="0.2">
      <c r="A18" s="13" t="s">
        <v>17</v>
      </c>
      <c r="B18" s="13"/>
      <c r="C18" s="13"/>
      <c r="D18" s="60" t="s">
        <v>27</v>
      </c>
      <c r="E18" s="16">
        <v>-27</v>
      </c>
      <c r="F18" s="65">
        <v>-5</v>
      </c>
      <c r="G18" s="61">
        <v>-32</v>
      </c>
      <c r="H18" s="65">
        <v>-40</v>
      </c>
      <c r="I18" s="61">
        <v>-91</v>
      </c>
      <c r="J18" s="16">
        <v>-51</v>
      </c>
      <c r="K18" s="16"/>
      <c r="M18" s="57"/>
    </row>
    <row r="19" spans="1:15" s="3" customFormat="1" ht="15" customHeight="1" x14ac:dyDescent="0.2">
      <c r="A19" s="13" t="s">
        <v>18</v>
      </c>
      <c r="B19" s="13"/>
      <c r="C19" s="13"/>
      <c r="D19" s="60" t="s">
        <v>28</v>
      </c>
      <c r="E19" s="16">
        <v>-23</v>
      </c>
      <c r="F19" s="65">
        <v>8</v>
      </c>
      <c r="G19" s="61">
        <v>-15</v>
      </c>
      <c r="H19" s="65">
        <v>-53</v>
      </c>
      <c r="I19" s="61">
        <v>1</v>
      </c>
      <c r="J19" s="16">
        <v>54</v>
      </c>
      <c r="K19" s="16"/>
    </row>
    <row r="20" spans="1:15" s="3" customFormat="1" ht="15" customHeight="1" x14ac:dyDescent="0.2">
      <c r="A20" s="73" t="s">
        <v>21</v>
      </c>
      <c r="B20" s="73"/>
      <c r="C20" s="73"/>
      <c r="D20" s="33"/>
      <c r="E20" s="21">
        <f>1784</f>
        <v>1784</v>
      </c>
      <c r="F20" s="43">
        <v>1794</v>
      </c>
      <c r="G20" s="21">
        <v>3578</v>
      </c>
      <c r="H20" s="21">
        <v>1205</v>
      </c>
      <c r="I20" s="21">
        <v>2630</v>
      </c>
      <c r="J20" s="21">
        <f>1425</f>
        <v>1425</v>
      </c>
      <c r="K20" s="21"/>
      <c r="N20" s="45"/>
    </row>
    <row r="21" spans="1:15" s="3" customFormat="1" ht="15" customHeight="1" x14ac:dyDescent="0.2">
      <c r="A21" s="49" t="s">
        <v>20</v>
      </c>
      <c r="B21" s="49"/>
      <c r="C21" s="49"/>
      <c r="D21" s="33"/>
      <c r="E21" s="21">
        <v>0</v>
      </c>
      <c r="F21" s="43">
        <v>0</v>
      </c>
      <c r="G21" s="21">
        <v>0</v>
      </c>
      <c r="H21" s="21">
        <v>-21</v>
      </c>
      <c r="I21" s="21">
        <v>-68</v>
      </c>
      <c r="J21" s="21">
        <v>-47</v>
      </c>
      <c r="K21" s="21"/>
    </row>
    <row r="22" spans="1:15" s="3" customFormat="1" ht="15" customHeight="1" x14ac:dyDescent="0.2">
      <c r="A22" s="44" t="s">
        <v>9</v>
      </c>
      <c r="B22" s="44"/>
      <c r="C22" s="44"/>
      <c r="D22" s="33"/>
      <c r="E22" s="21">
        <f>1784</f>
        <v>1784</v>
      </c>
      <c r="F22" s="43">
        <v>1794</v>
      </c>
      <c r="G22" s="21">
        <v>3578</v>
      </c>
      <c r="H22" s="21">
        <v>1184</v>
      </c>
      <c r="I22" s="21">
        <v>2562</v>
      </c>
      <c r="J22" s="21">
        <f>1378</f>
        <v>1378</v>
      </c>
      <c r="K22" s="21"/>
      <c r="M22" s="21"/>
      <c r="N22" s="45"/>
      <c r="O22" s="45"/>
    </row>
    <row r="23" spans="1:15" s="3" customFormat="1" ht="15" customHeight="1" x14ac:dyDescent="0.2">
      <c r="A23" s="22"/>
      <c r="B23" s="75" t="s">
        <v>6</v>
      </c>
      <c r="C23" s="75"/>
      <c r="D23" s="34"/>
      <c r="E23" s="4">
        <f>1681</f>
        <v>1681</v>
      </c>
      <c r="F23" s="65">
        <v>1757</v>
      </c>
      <c r="G23" s="66">
        <v>3438</v>
      </c>
      <c r="H23" s="66">
        <v>1115</v>
      </c>
      <c r="I23" s="66">
        <v>2397</v>
      </c>
      <c r="J23" s="4">
        <f>1282</f>
        <v>1282</v>
      </c>
      <c r="K23" s="4"/>
      <c r="L23" s="45">
        <f>1115</f>
        <v>1115</v>
      </c>
      <c r="M23" s="45"/>
    </row>
    <row r="24" spans="1:15" s="3" customFormat="1" ht="15" customHeight="1" x14ac:dyDescent="0.2">
      <c r="A24" s="23"/>
      <c r="B24" s="76" t="s">
        <v>7</v>
      </c>
      <c r="C24" s="76"/>
      <c r="D24" s="35"/>
      <c r="E24" s="32">
        <f>103</f>
        <v>103</v>
      </c>
      <c r="F24" s="67">
        <v>37</v>
      </c>
      <c r="G24" s="68">
        <v>140</v>
      </c>
      <c r="H24" s="67">
        <v>69</v>
      </c>
      <c r="I24" s="68">
        <v>165</v>
      </c>
      <c r="J24" s="32">
        <v>96</v>
      </c>
      <c r="K24" s="7"/>
      <c r="M24" s="45"/>
    </row>
    <row r="25" spans="1:15" s="3" customFormat="1" ht="15" customHeight="1" x14ac:dyDescent="0.2">
      <c r="A25" s="8" t="s">
        <v>10</v>
      </c>
      <c r="B25" s="8"/>
      <c r="C25" s="8"/>
      <c r="D25" s="59">
        <v>20</v>
      </c>
      <c r="E25" s="21"/>
      <c r="F25" s="21"/>
      <c r="G25" s="21"/>
      <c r="H25" s="21"/>
      <c r="I25" s="21"/>
      <c r="J25" s="21"/>
      <c r="K25" s="21"/>
    </row>
    <row r="26" spans="1:15" s="3" customFormat="1" ht="15" customHeight="1" x14ac:dyDescent="0.2">
      <c r="A26" s="10"/>
      <c r="B26" s="10" t="s">
        <v>11</v>
      </c>
      <c r="C26" s="10"/>
      <c r="D26" s="18"/>
      <c r="E26" s="25">
        <f>0.307286365094288</f>
        <v>0.30728636509428803</v>
      </c>
      <c r="F26" s="69">
        <v>0.28770238258309599</v>
      </c>
      <c r="G26" s="69">
        <v>0.56672169778316095</v>
      </c>
      <c r="H26" s="69">
        <v>0.18846571167033899</v>
      </c>
      <c r="I26" s="69">
        <v>0.40690492990325899</v>
      </c>
      <c r="J26" s="25">
        <f>0.216693311534865</f>
        <v>0.21669331153486501</v>
      </c>
      <c r="K26" s="25"/>
    </row>
    <row r="27" spans="1:15" s="3" customFormat="1" ht="15" customHeight="1" x14ac:dyDescent="0.2">
      <c r="A27" s="13"/>
      <c r="B27" s="13" t="s">
        <v>12</v>
      </c>
      <c r="C27" s="13"/>
      <c r="D27" s="18"/>
      <c r="E27" s="25">
        <f>0.307286365094288</f>
        <v>0.30728636509428803</v>
      </c>
      <c r="F27" s="69">
        <v>0.28770238258309599</v>
      </c>
      <c r="G27" s="69">
        <v>0.56672169778316095</v>
      </c>
      <c r="H27" s="69">
        <v>0.18846571167033899</v>
      </c>
      <c r="I27" s="69">
        <v>0.40690492990325899</v>
      </c>
      <c r="J27" s="25">
        <f>0.216693311534865</f>
        <v>0.21669331153486501</v>
      </c>
      <c r="K27" s="25"/>
    </row>
    <row r="28" spans="1:15" s="3" customFormat="1" x14ac:dyDescent="0.2">
      <c r="A28" s="77" t="s">
        <v>15</v>
      </c>
      <c r="B28" s="77"/>
      <c r="C28" s="77"/>
      <c r="D28" s="9"/>
      <c r="E28" s="63"/>
      <c r="F28" s="64"/>
      <c r="G28" s="64"/>
      <c r="H28" s="64"/>
      <c r="I28" s="64"/>
      <c r="J28" s="63"/>
      <c r="K28" s="27"/>
    </row>
    <row r="29" spans="1:15" s="3" customFormat="1" ht="15" customHeight="1" x14ac:dyDescent="0.2">
      <c r="A29" s="10"/>
      <c r="B29" s="10" t="s">
        <v>11</v>
      </c>
      <c r="C29" s="10"/>
      <c r="D29" s="14"/>
      <c r="E29" s="62">
        <f>2106226703</f>
        <v>2106226703</v>
      </c>
      <c r="F29" s="62">
        <v>2351281774</v>
      </c>
      <c r="G29" s="62">
        <v>2335682588</v>
      </c>
      <c r="H29" s="70">
        <v>2277756698</v>
      </c>
      <c r="I29" s="62">
        <v>2267983529</v>
      </c>
      <c r="J29" s="62">
        <f>2277756698</f>
        <v>2277756698</v>
      </c>
      <c r="K29" s="15"/>
    </row>
    <row r="30" spans="1:15" s="3" customFormat="1" ht="15" customHeight="1" thickBot="1" x14ac:dyDescent="0.25">
      <c r="A30" s="2"/>
      <c r="B30" s="2" t="s">
        <v>12</v>
      </c>
      <c r="C30" s="2"/>
      <c r="D30" s="2"/>
      <c r="E30" s="24">
        <f>3364240558</f>
        <v>3364240558</v>
      </c>
      <c r="F30" s="71">
        <v>3755723612</v>
      </c>
      <c r="G30" s="71">
        <v>3730787098</v>
      </c>
      <c r="H30" s="71">
        <v>3638438827</v>
      </c>
      <c r="I30" s="71">
        <v>3622827380</v>
      </c>
      <c r="J30" s="24">
        <f>3638438827</f>
        <v>3638438827</v>
      </c>
      <c r="K30" s="24"/>
    </row>
    <row r="31" spans="1:15" s="5" customFormat="1" x14ac:dyDescent="0.2">
      <c r="A31" s="72" t="s">
        <v>25</v>
      </c>
      <c r="B31" s="72"/>
      <c r="C31" s="72"/>
      <c r="D31" s="72"/>
      <c r="E31" s="31"/>
      <c r="F31" s="39"/>
      <c r="G31" s="39"/>
      <c r="H31" s="39"/>
      <c r="I31" s="39"/>
      <c r="J31" s="48"/>
      <c r="K31" s="31"/>
    </row>
    <row r="32" spans="1:15" x14ac:dyDescent="0.2">
      <c r="E32" s="6"/>
      <c r="F32" s="6"/>
      <c r="G32" s="6"/>
      <c r="H32" s="6"/>
      <c r="I32" s="6"/>
      <c r="J32" s="6"/>
      <c r="K32" s="6"/>
    </row>
  </sheetData>
  <mergeCells count="18">
    <mergeCell ref="J6:J7"/>
    <mergeCell ref="E6:E7"/>
    <mergeCell ref="A1:D1"/>
    <mergeCell ref="A2:D2"/>
    <mergeCell ref="A4:D4"/>
    <mergeCell ref="F6:F7"/>
    <mergeCell ref="D6:D7"/>
    <mergeCell ref="G6:G7"/>
    <mergeCell ref="H6:H7"/>
    <mergeCell ref="I6:I7"/>
    <mergeCell ref="A31:D31"/>
    <mergeCell ref="A17:C17"/>
    <mergeCell ref="A6:C6"/>
    <mergeCell ref="A20:C20"/>
    <mergeCell ref="B23:C23"/>
    <mergeCell ref="B24:C24"/>
    <mergeCell ref="A28:C28"/>
    <mergeCell ref="A16:C16"/>
  </mergeCells>
  <phoneticPr fontId="0" type="noConversion"/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DRE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Fernanda Ruiz Vieira</cp:lastModifiedBy>
  <cp:lastPrinted>2012-07-24T16:38:22Z</cp:lastPrinted>
  <dcterms:created xsi:type="dcterms:W3CDTF">2007-07-11T17:14:31Z</dcterms:created>
  <dcterms:modified xsi:type="dcterms:W3CDTF">2014-08-11T20:45:34Z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</Properties>
</file>